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RAC-SRV\Server\Stari server\Work\KOMUS SIRAČ\upravno vijeće - sjednice\2026. godina\46. sjednica\"/>
    </mc:Choice>
  </mc:AlternateContent>
  <xr:revisionPtr revIDLastSave="0" documentId="13_ncr:1_{E1DE9B95-50A2-4593-8800-1675234F7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Table 2" sheetId="2" r:id="rId2"/>
    <sheet name="Table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F5" i="2"/>
  <c r="E5" i="2"/>
  <c r="E13" i="2"/>
  <c r="F13" i="2"/>
  <c r="E11" i="2"/>
  <c r="F11" i="2"/>
  <c r="E7" i="2"/>
  <c r="F7" i="2"/>
  <c r="E9" i="2"/>
  <c r="F9" i="2"/>
  <c r="D7" i="2"/>
  <c r="D13" i="2"/>
  <c r="D11" i="2"/>
  <c r="D9" i="2"/>
  <c r="E19" i="3"/>
  <c r="F19" i="3"/>
  <c r="E17" i="3"/>
  <c r="F17" i="3"/>
  <c r="E15" i="3"/>
  <c r="F15" i="3"/>
  <c r="E10" i="3"/>
  <c r="F10" i="3"/>
  <c r="E6" i="3"/>
  <c r="F6" i="3"/>
  <c r="D19" i="3"/>
  <c r="D17" i="3"/>
  <c r="D15" i="3"/>
  <c r="D10" i="3"/>
  <c r="D6" i="3"/>
  <c r="D4" i="2" l="1"/>
  <c r="E5" i="3"/>
  <c r="F5" i="3"/>
  <c r="D5" i="3"/>
  <c r="G5" i="3" l="1"/>
  <c r="F4" i="2"/>
  <c r="G6" i="3"/>
  <c r="G14" i="3"/>
  <c r="E4" i="2"/>
  <c r="G7" i="3"/>
  <c r="G8" i="3"/>
  <c r="G9" i="3"/>
  <c r="G17" i="3"/>
  <c r="G18" i="3"/>
  <c r="G20" i="3"/>
  <c r="G5" i="2"/>
  <c r="G6" i="2"/>
  <c r="G7" i="2"/>
  <c r="G8" i="2"/>
  <c r="G11" i="2"/>
  <c r="G12" i="2"/>
  <c r="G13" i="2"/>
  <c r="G14" i="2"/>
  <c r="G15" i="2"/>
  <c r="I7" i="1"/>
  <c r="I9" i="1"/>
  <c r="I10" i="1"/>
  <c r="I6" i="1"/>
  <c r="G19" i="3"/>
  <c r="G15" i="3"/>
  <c r="G11" i="3" l="1"/>
  <c r="G12" i="3"/>
  <c r="G13" i="3"/>
  <c r="G16" i="3"/>
  <c r="G4" i="2"/>
  <c r="G10" i="3" l="1"/>
</calcChain>
</file>

<file path=xl/sharedStrings.xml><?xml version="1.0" encoding="utf-8"?>
<sst xmlns="http://schemas.openxmlformats.org/spreadsheetml/2006/main" count="59" uniqueCount="52">
  <si>
    <r>
      <rPr>
        <b/>
        <sz val="9"/>
        <rFont val="Arial"/>
        <family val="2"/>
      </rPr>
      <t xml:space="preserve">REPUBLIKA HRVATSKA
</t>
    </r>
    <r>
      <rPr>
        <b/>
        <sz val="9"/>
        <rFont val="Arial"/>
        <family val="2"/>
      </rPr>
      <t xml:space="preserve">BJELOVARSKO-BILOGORSKA ŽUPANIJA
</t>
    </r>
    <r>
      <rPr>
        <b/>
        <sz val="11"/>
        <rFont val="Arial"/>
        <family val="2"/>
      </rPr>
      <t>KOMUS SIRAČ</t>
    </r>
  </si>
  <si>
    <t>A. RAČUNA PRIHODA I RASHODA</t>
  </si>
  <si>
    <t>Prihodi</t>
  </si>
  <si>
    <t>UKUPNO PRIHODA</t>
  </si>
  <si>
    <t>Rashodi</t>
  </si>
  <si>
    <t>UKUPNO RASHODA</t>
  </si>
  <si>
    <t>RAZLIKA VIŠAK/MANJAK</t>
  </si>
  <si>
    <t>B. RASPOLOŽIVIH SREDSTAVA IZ PRETHODNIH GODINA</t>
  </si>
  <si>
    <t>DONOS RASPOLOŽIVIH SREDSTAVA IZ PRETHODNIH GODINA</t>
  </si>
  <si>
    <t>Indeks u %</t>
  </si>
  <si>
    <t xml:space="preserve">I. OPĆI DIO
Članak 1.
</t>
  </si>
  <si>
    <t>Index u %</t>
  </si>
  <si>
    <r>
      <rPr>
        <b/>
        <sz val="10"/>
        <rFont val="Times New Roman"/>
        <family val="1"/>
        <charset val="238"/>
      </rPr>
      <t>VIŠAK/MANJAK + RASPOLOŽIVA SREDSTVA IZ PRETHODNIH GODINA
+ NETO FINANCIRANJE/ZADUŽIVANJE</t>
    </r>
  </si>
  <si>
    <t>REPUBLIKA HRVATSKA
BJELOVARSKO-BILOGORSKA ŽUPANIJA
KOMUS SIRAČ</t>
  </si>
  <si>
    <r>
      <rPr>
        <b/>
        <sz val="9"/>
        <rFont val="Arial"/>
        <family val="2"/>
      </rPr>
      <t xml:space="preserve">REPUBLIKA HRVATSKA
BJELOVARSKO-BILOGORSKA ŽUPANIJA
</t>
    </r>
    <r>
      <rPr>
        <b/>
        <sz val="11"/>
        <rFont val="Arial"/>
        <family val="2"/>
      </rPr>
      <t xml:space="preserve">KOMUS SIRAČ                  
                                                                                                                               </t>
    </r>
    <r>
      <rPr>
        <sz val="11"/>
        <rFont val="Arial"/>
        <family val="2"/>
        <charset val="238"/>
      </rPr>
      <t xml:space="preserve">  </t>
    </r>
  </si>
  <si>
    <t>Rashodi za radnike</t>
  </si>
  <si>
    <t>Plaće</t>
  </si>
  <si>
    <t>Ostali rashodi za radnike</t>
  </si>
  <si>
    <t>Doprinosi na plaće</t>
  </si>
  <si>
    <t>Materijalni rashodi</t>
  </si>
  <si>
    <t>Naknade troškova radnicima</t>
  </si>
  <si>
    <t>Rashodi za usluge</t>
  </si>
  <si>
    <t>Rashodi za materijal i energiju</t>
  </si>
  <si>
    <t>Ostali nespomenuti materijalni rashodi</t>
  </si>
  <si>
    <t>Rashodi amortizacije</t>
  </si>
  <si>
    <t>Amortizacija</t>
  </si>
  <si>
    <t>Financijski rashodi</t>
  </si>
  <si>
    <t>Ostali financijski rashodi</t>
  </si>
  <si>
    <t>Ostali rashodi</t>
  </si>
  <si>
    <t>Ostali nespomenuti rashodi</t>
  </si>
  <si>
    <r>
      <t xml:space="preserve">Razred/ Skupina
</t>
    </r>
    <r>
      <rPr>
        <b/>
        <sz val="9"/>
        <rFont val="Times New Roman"/>
        <family val="1"/>
        <charset val="238"/>
      </rPr>
      <t>1</t>
    </r>
  </si>
  <si>
    <t>Prihodi od prodaje roba i pružanja usluga</t>
  </si>
  <si>
    <t>Prihodi po posebnim propisima</t>
  </si>
  <si>
    <t>Prihodi od imovine</t>
  </si>
  <si>
    <t>Prihodi od financijske imovine</t>
  </si>
  <si>
    <t>Prihodi od donacija</t>
  </si>
  <si>
    <t>Prihodi od donacija iz proračuna</t>
  </si>
  <si>
    <t>Ostali  prihodi</t>
  </si>
  <si>
    <t>Ostali nespomenuti prihodi</t>
  </si>
  <si>
    <r>
      <rPr>
        <b/>
        <sz val="10"/>
        <rFont val="Times New Roman"/>
        <family val="1"/>
        <charset val="238"/>
      </rPr>
      <t>Prihodi od prodaje roba i pružanja
usluga</t>
    </r>
  </si>
  <si>
    <r>
      <t xml:space="preserve">Opis
</t>
    </r>
    <r>
      <rPr>
        <b/>
        <sz val="9"/>
        <rFont val="Times New Roman"/>
        <family val="1"/>
        <charset val="238"/>
      </rPr>
      <t>2</t>
    </r>
  </si>
  <si>
    <t>Izvorni plan 2025.g.</t>
  </si>
  <si>
    <t>Tekući plan 2025.g.</t>
  </si>
  <si>
    <t>Ostvareno sa 31.12.2025.g</t>
  </si>
  <si>
    <r>
      <t xml:space="preserve">Izvorni plan 2025.g
</t>
    </r>
    <r>
      <rPr>
        <b/>
        <sz val="9"/>
        <rFont val="Times New Roman"/>
        <family val="1"/>
        <charset val="238"/>
      </rPr>
      <t>3</t>
    </r>
  </si>
  <si>
    <r>
      <t xml:space="preserve">Tekući plan 2025.g
</t>
    </r>
    <r>
      <rPr>
        <b/>
        <sz val="9"/>
        <rFont val="Times New Roman"/>
        <family val="1"/>
        <charset val="238"/>
      </rPr>
      <t>4</t>
    </r>
  </si>
  <si>
    <r>
      <t xml:space="preserve">Ostvareno s 31.12.2025.g
</t>
    </r>
    <r>
      <rPr>
        <b/>
        <sz val="9"/>
        <rFont val="Times New Roman"/>
        <family val="1"/>
        <charset val="238"/>
      </rPr>
      <t>5</t>
    </r>
  </si>
  <si>
    <r>
      <rPr>
        <b/>
        <sz val="14"/>
        <rFont val="Times New Roman"/>
        <family val="1"/>
        <charset val="238"/>
      </rPr>
      <t xml:space="preserve">            GODIŠNJI IZVJEŠTAJ O IZVRŠENJU FINANCIJSKOG PLANA ZA 2025. GODINU 
</t>
    </r>
    <r>
      <rPr>
        <b/>
        <sz val="11"/>
        <rFont val="Times New Roman"/>
        <family val="1"/>
        <charset val="238"/>
      </rPr>
      <t>Rashodi</t>
    </r>
    <r>
      <rPr>
        <b/>
        <sz val="10"/>
        <rFont val="Times New Roman"/>
        <family val="1"/>
        <charset val="238"/>
      </rPr>
      <t xml:space="preserve">
</t>
    </r>
  </si>
  <si>
    <r>
      <t xml:space="preserve">Izvorni plan za 2025.g
</t>
    </r>
    <r>
      <rPr>
        <b/>
        <sz val="9"/>
        <rFont val="Times New Roman"/>
        <family val="1"/>
        <charset val="238"/>
      </rPr>
      <t xml:space="preserve">    3</t>
    </r>
  </si>
  <si>
    <r>
      <t xml:space="preserve">Tekući plan za 2025.g
</t>
    </r>
    <r>
      <rPr>
        <b/>
        <sz val="9"/>
        <rFont val="Times New Roman"/>
        <family val="1"/>
        <charset val="238"/>
      </rPr>
      <t>4</t>
    </r>
  </si>
  <si>
    <r>
      <rPr>
        <b/>
        <sz val="14"/>
        <rFont val="Times New Roman"/>
        <family val="1"/>
        <charset val="238"/>
      </rPr>
      <t xml:space="preserve">               GODIŠNJI IZVJEŠTAJ O IZVRŠENJU FINANCIJSKOG PLANA ZA 2025. GODINU 
</t>
    </r>
    <r>
      <rPr>
        <b/>
        <sz val="11"/>
        <rFont val="Times New Roman"/>
        <family val="1"/>
        <charset val="238"/>
      </rPr>
      <t>Prihodi</t>
    </r>
    <r>
      <rPr>
        <b/>
        <sz val="10"/>
        <rFont val="Times New Roman"/>
        <family val="1"/>
        <charset val="238"/>
      </rPr>
      <t xml:space="preserve">
</t>
    </r>
  </si>
  <si>
    <r>
      <t xml:space="preserve">Na temelju članka 5. Zakona o financijskom poslovanju i računovodstvu neprofitnih organizacija (NN 121/2014, NN 114/2022) i članka 10. do članka 17. Pravilnika o sustavu financijskog upravljanja i kontrola te izradi i izvršavanju financijskih planova neprofitnih organizacija (NN 119/2015, 134/2022) Upravno vijeće Javne ustanove "Komus Sirač" na svojoj 46. sjednici održanoj 31.03.2026. godine donosi
</t>
    </r>
    <r>
      <rPr>
        <b/>
        <sz val="10"/>
        <rFont val="Times New Roman"/>
        <family val="1"/>
        <charset val="238"/>
      </rPr>
      <t xml:space="preserve">                   GODIŠNJI IZVJEŠTAJ O IZVRŠENJU FINANCIJSKOG PLANA ZA 2025. GODINU 
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</si>
</sst>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_k_n"/>
    <numFmt numFmtId="166" formatCode="_-* #,##0.00\ [$€-1]_-;\-* #,##0.00\ [$€-1]_-;_-* &quot;-&quot;??\ [$€-1]_-;_-@_-"/>
    <numFmt numFmtId="167" formatCode="_-* #,##0.00\ [$€-41A]_-;\-* #,##0.00\ [$€-41A]_-;_-* &quot;-&quot;??\ [$€-41A]_-;_-@_-"/>
  </numFmts>
  <fonts count="21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sz val="10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Arial"/>
      <family val="2"/>
    </font>
    <font>
      <sz val="11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6"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166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166" fontId="13" fillId="0" borderId="0" xfId="0" applyNumberFormat="1" applyFont="1" applyAlignment="1">
      <alignment horizontal="right" vertical="top"/>
    </xf>
    <xf numFmtId="166" fontId="12" fillId="0" borderId="0" xfId="0" applyNumberFormat="1" applyFont="1" applyAlignment="1">
      <alignment horizontal="left" vertical="top"/>
    </xf>
    <xf numFmtId="166" fontId="13" fillId="0" borderId="0" xfId="0" applyNumberFormat="1" applyFont="1" applyAlignment="1">
      <alignment horizontal="left" vertical="top"/>
    </xf>
    <xf numFmtId="166" fontId="12" fillId="0" borderId="0" xfId="1" applyNumberFormat="1" applyFont="1" applyAlignment="1">
      <alignment horizontal="right" vertical="top"/>
    </xf>
    <xf numFmtId="166" fontId="6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top"/>
    </xf>
    <xf numFmtId="1" fontId="8" fillId="0" borderId="1" xfId="0" applyNumberFormat="1" applyFont="1" applyBorder="1" applyAlignment="1">
      <alignment horizontal="right" vertical="top" shrinkToFit="1"/>
    </xf>
    <xf numFmtId="0" fontId="6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top" shrinkToFit="1"/>
    </xf>
    <xf numFmtId="1" fontId="16" fillId="0" borderId="1" xfId="0" applyNumberFormat="1" applyFont="1" applyBorder="1" applyAlignment="1">
      <alignment horizontal="right" vertical="top" shrinkToFit="1"/>
    </xf>
    <xf numFmtId="0" fontId="17" fillId="0" borderId="1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right" vertical="top" shrinkToFit="1"/>
    </xf>
    <xf numFmtId="2" fontId="4" fillId="0" borderId="0" xfId="0" applyNumberFormat="1" applyFont="1" applyAlignment="1">
      <alignment horizontal="left" vertical="top"/>
    </xf>
    <xf numFmtId="1" fontId="18" fillId="0" borderId="1" xfId="0" applyNumberFormat="1" applyFont="1" applyBorder="1" applyAlignment="1">
      <alignment horizontal="right" vertical="top" shrinkToFit="1"/>
    </xf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vertical="top" wrapText="1"/>
    </xf>
    <xf numFmtId="4" fontId="18" fillId="0" borderId="1" xfId="0" applyNumberFormat="1" applyFont="1" applyBorder="1" applyAlignment="1">
      <alignment horizontal="right" vertical="top" shrinkToFit="1"/>
    </xf>
    <xf numFmtId="2" fontId="4" fillId="0" borderId="1" xfId="0" applyNumberFormat="1" applyFont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horizontal="right" vertical="top" shrinkToFit="1"/>
    </xf>
    <xf numFmtId="2" fontId="16" fillId="0" borderId="1" xfId="0" applyNumberFormat="1" applyFont="1" applyBorder="1" applyAlignment="1">
      <alignment horizontal="right" vertical="top" shrinkToFit="1"/>
    </xf>
    <xf numFmtId="165" fontId="16" fillId="0" borderId="1" xfId="0" applyNumberFormat="1" applyFont="1" applyBorder="1" applyAlignment="1">
      <alignment vertical="top" shrinkToFit="1"/>
    </xf>
    <xf numFmtId="0" fontId="20" fillId="0" borderId="1" xfId="0" applyFont="1" applyBorder="1" applyAlignment="1">
      <alignment horizontal="left" wrapText="1"/>
    </xf>
    <xf numFmtId="167" fontId="6" fillId="0" borderId="1" xfId="0" applyNumberFormat="1" applyFont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left" vertical="top" wrapText="1"/>
    </xf>
    <xf numFmtId="166" fontId="4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66" fontId="7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</cellXfs>
  <cellStyles count="2">
    <cellStyle name="Normalno" xfId="0" builtinId="0"/>
    <cellStyle name="Postota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545211</xdr:colOff>
      <xdr:row>1</xdr:row>
      <xdr:rowOff>28575</xdr:rowOff>
    </xdr:from>
    <xdr:ext cx="524319" cy="665213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4886" y="28575"/>
          <a:ext cx="524319" cy="66521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1015745</xdr:colOff>
      <xdr:row>0</xdr:row>
      <xdr:rowOff>57150</xdr:rowOff>
    </xdr:from>
    <xdr:ext cx="524319" cy="665213"/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695" y="57150"/>
          <a:ext cx="524319" cy="66521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1138935</xdr:colOff>
      <xdr:row>0</xdr:row>
      <xdr:rowOff>0</xdr:rowOff>
    </xdr:from>
    <xdr:ext cx="524319" cy="665213"/>
    <xdr:pic>
      <xdr:nvPicPr>
        <xdr:cNvPr id="6" name="image1.jpe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885" y="0"/>
          <a:ext cx="524319" cy="665213"/>
        </a:xfrm>
        <a:prstGeom prst="rect">
          <a:avLst/>
        </a:prstGeom>
      </xdr:spPr>
    </xdr:pic>
    <xdr:clientData/>
  </xdr:oneCellAnchor>
  <xdr:oneCellAnchor>
    <xdr:from>
      <xdr:col>2</xdr:col>
      <xdr:colOff>1805939</xdr:colOff>
      <xdr:row>0</xdr:row>
      <xdr:rowOff>485385</xdr:rowOff>
    </xdr:from>
    <xdr:ext cx="2893695" cy="127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0"/>
          <a:ext cx="2893695" cy="1270"/>
        </a:xfrm>
        <a:custGeom>
          <a:avLst/>
          <a:gdLst/>
          <a:ahLst/>
          <a:cxnLst/>
          <a:rect l="0" t="0" r="0" b="0"/>
          <a:pathLst>
            <a:path w="2893695" h="1270">
              <a:moveTo>
                <a:pt x="2893187" y="0"/>
              </a:moveTo>
              <a:lnTo>
                <a:pt x="0" y="0"/>
              </a:lnTo>
              <a:lnTo>
                <a:pt x="0" y="1221"/>
              </a:lnTo>
              <a:lnTo>
                <a:pt x="2893187" y="1221"/>
              </a:lnTo>
              <a:lnTo>
                <a:pt x="2893187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7"/>
  <sheetViews>
    <sheetView tabSelected="1" topLeftCell="A3" zoomScale="110" zoomScaleNormal="110" workbookViewId="0">
      <selection activeCell="B3" sqref="B3:I3"/>
    </sheetView>
  </sheetViews>
  <sheetFormatPr defaultRowHeight="12.75" x14ac:dyDescent="0.2"/>
  <cols>
    <col min="2" max="2" width="21.1640625" customWidth="1"/>
    <col min="3" max="3" width="20.5" customWidth="1"/>
    <col min="4" max="4" width="22.83203125" customWidth="1"/>
    <col min="5" max="5" width="11.1640625" customWidth="1"/>
    <col min="6" max="7" width="21" bestFit="1" customWidth="1"/>
    <col min="8" max="8" width="25.83203125" bestFit="1" customWidth="1"/>
    <col min="9" max="9" width="11.1640625" bestFit="1" customWidth="1"/>
    <col min="11" max="11" width="17.5" customWidth="1"/>
  </cols>
  <sheetData>
    <row r="1" spans="2:11" x14ac:dyDescent="0.2">
      <c r="H1" s="6"/>
    </row>
    <row r="2" spans="2:11" ht="69" customHeight="1" x14ac:dyDescent="0.2">
      <c r="B2" s="46" t="s">
        <v>13</v>
      </c>
      <c r="C2" s="54"/>
      <c r="D2" s="54"/>
      <c r="E2" s="54"/>
      <c r="F2" s="54"/>
      <c r="G2" s="54"/>
      <c r="H2" s="54"/>
      <c r="I2" s="54"/>
    </row>
    <row r="3" spans="2:11" ht="89.25" customHeight="1" x14ac:dyDescent="0.2">
      <c r="B3" s="53" t="s">
        <v>51</v>
      </c>
      <c r="C3" s="53"/>
      <c r="D3" s="53"/>
      <c r="E3" s="53"/>
      <c r="F3" s="53"/>
      <c r="G3" s="53"/>
      <c r="H3" s="53"/>
      <c r="I3" s="53"/>
    </row>
    <row r="4" spans="2:11" ht="50.25" customHeight="1" x14ac:dyDescent="0.2">
      <c r="B4" s="46" t="s">
        <v>10</v>
      </c>
      <c r="C4" s="46"/>
      <c r="D4" s="46"/>
      <c r="E4" s="46"/>
      <c r="F4" s="46"/>
      <c r="G4" s="46"/>
      <c r="H4" s="46"/>
      <c r="I4" s="46"/>
    </row>
    <row r="5" spans="2:11" ht="17.25" customHeight="1" x14ac:dyDescent="0.2">
      <c r="B5" s="56" t="s">
        <v>1</v>
      </c>
      <c r="C5" s="56"/>
      <c r="D5" s="56"/>
      <c r="E5" s="56"/>
      <c r="F5" s="5" t="s">
        <v>41</v>
      </c>
      <c r="G5" s="5" t="s">
        <v>42</v>
      </c>
      <c r="H5" s="5" t="s">
        <v>43</v>
      </c>
      <c r="I5" s="2" t="s">
        <v>9</v>
      </c>
    </row>
    <row r="6" spans="2:11" ht="19.899999999999999" customHeight="1" x14ac:dyDescent="0.2">
      <c r="B6" s="55" t="s">
        <v>2</v>
      </c>
      <c r="C6" s="55"/>
      <c r="D6" s="55"/>
      <c r="E6" s="55"/>
      <c r="F6" s="19">
        <v>289656.5</v>
      </c>
      <c r="G6" s="21">
        <v>268424.5</v>
      </c>
      <c r="H6" s="21">
        <v>235460.3</v>
      </c>
      <c r="I6" s="23">
        <f>(H6/G6)</f>
        <v>0.87719377329565662</v>
      </c>
    </row>
    <row r="7" spans="2:11" ht="12.75" customHeight="1" x14ac:dyDescent="0.2">
      <c r="B7" s="51" t="s">
        <v>3</v>
      </c>
      <c r="C7" s="51"/>
      <c r="D7" s="51"/>
      <c r="E7" s="51"/>
      <c r="F7" s="20">
        <v>289656.5</v>
      </c>
      <c r="G7" s="22">
        <v>268424.5</v>
      </c>
      <c r="H7" s="22">
        <v>235460.3</v>
      </c>
      <c r="I7" s="23">
        <f t="shared" ref="I7:I10" si="0">(H7/G7)</f>
        <v>0.87719377329565662</v>
      </c>
      <c r="K7" s="4"/>
    </row>
    <row r="8" spans="2:11" ht="12.75" customHeight="1" x14ac:dyDescent="0.2">
      <c r="B8" s="57"/>
      <c r="C8" s="57"/>
      <c r="D8" s="57"/>
      <c r="E8" s="57"/>
      <c r="F8" s="18"/>
      <c r="G8" s="18"/>
      <c r="H8" s="18"/>
      <c r="I8" s="23"/>
    </row>
    <row r="9" spans="2:11" ht="19.899999999999999" customHeight="1" x14ac:dyDescent="0.2">
      <c r="B9" s="55" t="s">
        <v>4</v>
      </c>
      <c r="C9" s="55"/>
      <c r="D9" s="55"/>
      <c r="E9" s="55"/>
      <c r="F9" s="19">
        <v>289656.5</v>
      </c>
      <c r="G9" s="21">
        <v>268424.5</v>
      </c>
      <c r="H9" s="21">
        <v>247125.07</v>
      </c>
      <c r="I9" s="23">
        <f t="shared" si="0"/>
        <v>0.92065020145329513</v>
      </c>
    </row>
    <row r="10" spans="2:11" ht="12.75" customHeight="1" x14ac:dyDescent="0.2">
      <c r="B10" s="51" t="s">
        <v>5</v>
      </c>
      <c r="C10" s="52"/>
      <c r="D10" s="52"/>
      <c r="E10" s="52"/>
      <c r="F10" s="20">
        <v>289656.5</v>
      </c>
      <c r="G10" s="22">
        <v>268424.5</v>
      </c>
      <c r="H10" s="22">
        <v>247125.07</v>
      </c>
      <c r="I10" s="23">
        <f t="shared" si="0"/>
        <v>0.92065020145329513</v>
      </c>
      <c r="K10" s="4"/>
    </row>
    <row r="11" spans="2:11" ht="19.899999999999999" customHeight="1" x14ac:dyDescent="0.2">
      <c r="B11" s="47" t="s">
        <v>6</v>
      </c>
      <c r="C11" s="47"/>
      <c r="D11" s="47"/>
      <c r="E11" s="47"/>
      <c r="F11" s="20">
        <v>0</v>
      </c>
      <c r="G11" s="20">
        <v>0</v>
      </c>
      <c r="H11" s="21">
        <f>H7-H10</f>
        <v>-11664.770000000019</v>
      </c>
      <c r="I11" s="3"/>
    </row>
    <row r="12" spans="2:11" ht="24" customHeight="1" x14ac:dyDescent="0.2">
      <c r="B12" s="45" t="s">
        <v>7</v>
      </c>
      <c r="C12" s="45"/>
      <c r="D12" s="45"/>
      <c r="E12" s="45"/>
      <c r="F12" s="45"/>
      <c r="G12" s="45"/>
      <c r="H12" s="45"/>
      <c r="I12" s="3"/>
    </row>
    <row r="13" spans="2:11" ht="23.25" customHeight="1" x14ac:dyDescent="0.2">
      <c r="B13" s="47" t="s">
        <v>8</v>
      </c>
      <c r="C13" s="47"/>
      <c r="D13" s="47"/>
      <c r="E13" s="47"/>
      <c r="F13" s="44">
        <v>0</v>
      </c>
      <c r="G13" s="44">
        <v>0</v>
      </c>
      <c r="H13" s="21">
        <v>50072.81</v>
      </c>
      <c r="I13" s="3"/>
    </row>
    <row r="14" spans="2:11" ht="50.25" customHeight="1" x14ac:dyDescent="0.2">
      <c r="B14" s="48" t="s">
        <v>12</v>
      </c>
      <c r="C14" s="48"/>
      <c r="D14" s="48"/>
      <c r="E14" s="48"/>
      <c r="F14" s="44">
        <v>0</v>
      </c>
      <c r="G14" s="44">
        <v>0</v>
      </c>
      <c r="H14" s="22">
        <v>38408.04</v>
      </c>
      <c r="I14" s="3"/>
    </row>
    <row r="15" spans="2:11" ht="40.15" customHeight="1" x14ac:dyDescent="0.2">
      <c r="B15" s="49"/>
      <c r="C15" s="50"/>
      <c r="D15" s="50"/>
      <c r="E15" s="50"/>
      <c r="F15" s="50"/>
      <c r="G15" s="50"/>
      <c r="H15" s="50"/>
    </row>
    <row r="16" spans="2:11" ht="52.9" customHeight="1" x14ac:dyDescent="0.2"/>
    <row r="17" ht="1.1499999999999999" customHeight="1" x14ac:dyDescent="0.2"/>
  </sheetData>
  <mergeCells count="14">
    <mergeCell ref="B3:I3"/>
    <mergeCell ref="B2:I2"/>
    <mergeCell ref="B6:E6"/>
    <mergeCell ref="B9:E9"/>
    <mergeCell ref="B7:E7"/>
    <mergeCell ref="B5:E5"/>
    <mergeCell ref="B8:E8"/>
    <mergeCell ref="B12:H12"/>
    <mergeCell ref="B4:I4"/>
    <mergeCell ref="B13:E13"/>
    <mergeCell ref="B14:E14"/>
    <mergeCell ref="B15:H15"/>
    <mergeCell ref="B10:E10"/>
    <mergeCell ref="B11:E11"/>
  </mergeCells>
  <pageMargins left="0.7" right="0.7" top="0.75" bottom="0.75" header="0.3" footer="0.3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"/>
  <sheetViews>
    <sheetView topLeftCell="A2" zoomScale="166" zoomScaleNormal="166" workbookViewId="0">
      <selection activeCell="A2" sqref="A2:G2"/>
    </sheetView>
  </sheetViews>
  <sheetFormatPr defaultRowHeight="12.75" x14ac:dyDescent="0.2"/>
  <cols>
    <col min="1" max="1" width="8.1640625" customWidth="1"/>
    <col min="2" max="2" width="4.83203125" customWidth="1"/>
    <col min="3" max="3" width="41.1640625" customWidth="1"/>
    <col min="4" max="6" width="21.33203125" customWidth="1"/>
    <col min="7" max="7" width="8.5" customWidth="1"/>
    <col min="8" max="8" width="11.83203125" bestFit="1" customWidth="1"/>
    <col min="9" max="9" width="9.5" bestFit="1" customWidth="1"/>
    <col min="10" max="10" width="19.6640625" bestFit="1" customWidth="1"/>
    <col min="12" max="12" width="19.83203125" bestFit="1" customWidth="1"/>
  </cols>
  <sheetData>
    <row r="1" spans="1:7" ht="65.25" customHeight="1" x14ac:dyDescent="0.2">
      <c r="A1" s="58" t="s">
        <v>14</v>
      </c>
      <c r="B1" s="50"/>
      <c r="C1" s="50"/>
      <c r="D1" s="50"/>
      <c r="E1" s="50"/>
      <c r="F1" s="50"/>
      <c r="G1" s="50"/>
    </row>
    <row r="2" spans="1:7" ht="72.75" customHeight="1" x14ac:dyDescent="0.2">
      <c r="A2" s="61" t="s">
        <v>50</v>
      </c>
      <c r="B2" s="62"/>
      <c r="C2" s="62"/>
      <c r="D2" s="62"/>
      <c r="E2" s="62"/>
      <c r="F2" s="62"/>
      <c r="G2" s="63"/>
    </row>
    <row r="3" spans="1:7" ht="48" customHeight="1" x14ac:dyDescent="0.2">
      <c r="A3" s="59" t="s">
        <v>30</v>
      </c>
      <c r="B3" s="60"/>
      <c r="C3" s="36" t="s">
        <v>40</v>
      </c>
      <c r="D3" s="36" t="s">
        <v>44</v>
      </c>
      <c r="E3" s="36" t="s">
        <v>45</v>
      </c>
      <c r="F3" s="36" t="s">
        <v>46</v>
      </c>
      <c r="G3" s="36" t="s">
        <v>11</v>
      </c>
    </row>
    <row r="4" spans="1:7" ht="15" customHeight="1" x14ac:dyDescent="0.25">
      <c r="A4" s="31">
        <v>3</v>
      </c>
      <c r="B4" s="43"/>
      <c r="C4" s="33" t="s">
        <v>2</v>
      </c>
      <c r="D4" s="34">
        <f>D5+D7+D9+D11+D13</f>
        <v>289656.5</v>
      </c>
      <c r="E4" s="34">
        <f>E5+E7+E9+E11+E13</f>
        <v>268424.5</v>
      </c>
      <c r="F4" s="34">
        <f>F5+F7+F9+F11+F13</f>
        <v>235460.3</v>
      </c>
      <c r="G4" s="3">
        <f>F4/E4*100</f>
        <v>87.71937732956566</v>
      </c>
    </row>
    <row r="5" spans="1:7" ht="27" customHeight="1" x14ac:dyDescent="0.2">
      <c r="A5" s="24">
        <v>31</v>
      </c>
      <c r="B5" s="38"/>
      <c r="C5" s="39" t="s">
        <v>39</v>
      </c>
      <c r="D5" s="26">
        <v>190701</v>
      </c>
      <c r="E5" s="26">
        <f>E6</f>
        <v>167942.5</v>
      </c>
      <c r="F5" s="26">
        <f>F6</f>
        <v>143780.51</v>
      </c>
      <c r="G5" s="3">
        <f t="shared" ref="G5:G15" si="0">F5/E5*100</f>
        <v>85.612938952319993</v>
      </c>
    </row>
    <row r="6" spans="1:7" ht="14.25" customHeight="1" x14ac:dyDescent="0.2">
      <c r="A6" s="27">
        <v>311</v>
      </c>
      <c r="B6" s="7"/>
      <c r="C6" s="28" t="s">
        <v>31</v>
      </c>
      <c r="D6" s="29">
        <v>190701</v>
      </c>
      <c r="E6" s="40">
        <v>167942.5</v>
      </c>
      <c r="F6" s="29">
        <v>143780.51</v>
      </c>
      <c r="G6" s="3">
        <f t="shared" si="0"/>
        <v>85.612938952319993</v>
      </c>
    </row>
    <row r="7" spans="1:7" ht="14.65" customHeight="1" x14ac:dyDescent="0.2">
      <c r="A7" s="24">
        <v>33</v>
      </c>
      <c r="B7" s="7"/>
      <c r="C7" s="25" t="s">
        <v>32</v>
      </c>
      <c r="D7" s="26">
        <f>D8</f>
        <v>33951.5</v>
      </c>
      <c r="E7" s="26">
        <f t="shared" ref="E7:F7" si="1">E8</f>
        <v>32782</v>
      </c>
      <c r="F7" s="26">
        <f t="shared" si="1"/>
        <v>30941.71</v>
      </c>
      <c r="G7" s="3">
        <f t="shared" si="0"/>
        <v>94.38627905557928</v>
      </c>
    </row>
    <row r="8" spans="1:7" ht="14.25" customHeight="1" x14ac:dyDescent="0.2">
      <c r="A8" s="27">
        <v>331</v>
      </c>
      <c r="B8" s="7"/>
      <c r="C8" s="28" t="s">
        <v>32</v>
      </c>
      <c r="D8" s="29">
        <v>33951.5</v>
      </c>
      <c r="E8" s="29">
        <v>32782</v>
      </c>
      <c r="F8" s="29">
        <v>30941.71</v>
      </c>
      <c r="G8" s="3">
        <f t="shared" si="0"/>
        <v>94.38627905557928</v>
      </c>
    </row>
    <row r="9" spans="1:7" ht="14.25" customHeight="1" x14ac:dyDescent="0.2">
      <c r="A9" s="24">
        <v>34</v>
      </c>
      <c r="B9" s="7"/>
      <c r="C9" s="25" t="s">
        <v>33</v>
      </c>
      <c r="D9" s="26">
        <f>D10</f>
        <v>4</v>
      </c>
      <c r="E9" s="26">
        <f t="shared" ref="E9:F9" si="2">E10</f>
        <v>0</v>
      </c>
      <c r="F9" s="26">
        <f t="shared" si="2"/>
        <v>0</v>
      </c>
      <c r="G9" s="3">
        <v>0</v>
      </c>
    </row>
    <row r="10" spans="1:7" ht="14.65" customHeight="1" x14ac:dyDescent="0.2">
      <c r="A10" s="27">
        <v>341</v>
      </c>
      <c r="B10" s="7"/>
      <c r="C10" s="28" t="s">
        <v>34</v>
      </c>
      <c r="D10" s="41">
        <v>4</v>
      </c>
      <c r="E10" s="41">
        <v>0</v>
      </c>
      <c r="F10" s="29">
        <v>0</v>
      </c>
      <c r="G10" s="3">
        <v>0</v>
      </c>
    </row>
    <row r="11" spans="1:7" ht="14.25" customHeight="1" x14ac:dyDescent="0.2">
      <c r="A11" s="24">
        <v>35</v>
      </c>
      <c r="B11" s="7"/>
      <c r="C11" s="25" t="s">
        <v>35</v>
      </c>
      <c r="D11" s="26">
        <f>D12</f>
        <v>40000</v>
      </c>
      <c r="E11" s="26">
        <f t="shared" ref="E11:F11" si="3">E12</f>
        <v>40000</v>
      </c>
      <c r="F11" s="26">
        <f t="shared" si="3"/>
        <v>34289.08</v>
      </c>
      <c r="G11" s="3">
        <f t="shared" si="0"/>
        <v>85.722700000000003</v>
      </c>
    </row>
    <row r="12" spans="1:7" ht="14.65" customHeight="1" x14ac:dyDescent="0.2">
      <c r="A12" s="27">
        <v>351</v>
      </c>
      <c r="B12" s="7"/>
      <c r="C12" s="28" t="s">
        <v>36</v>
      </c>
      <c r="D12" s="29">
        <v>40000</v>
      </c>
      <c r="E12" s="29">
        <v>40000</v>
      </c>
      <c r="F12" s="42">
        <v>34289.08</v>
      </c>
      <c r="G12" s="3">
        <f t="shared" si="0"/>
        <v>85.722700000000003</v>
      </c>
    </row>
    <row r="13" spans="1:7" ht="14.65" customHeight="1" x14ac:dyDescent="0.2">
      <c r="A13" s="24">
        <v>36</v>
      </c>
      <c r="B13" s="7"/>
      <c r="C13" s="25" t="s">
        <v>37</v>
      </c>
      <c r="D13" s="26">
        <f>D14</f>
        <v>25000</v>
      </c>
      <c r="E13" s="26">
        <f t="shared" ref="E13:F13" si="4">E14</f>
        <v>27700</v>
      </c>
      <c r="F13" s="26">
        <f t="shared" si="4"/>
        <v>26449</v>
      </c>
      <c r="G13" s="3">
        <f t="shared" si="0"/>
        <v>95.483754512635372</v>
      </c>
    </row>
    <row r="14" spans="1:7" ht="14.65" customHeight="1" x14ac:dyDescent="0.2">
      <c r="A14" s="27">
        <v>363</v>
      </c>
      <c r="B14" s="7"/>
      <c r="C14" s="28" t="s">
        <v>38</v>
      </c>
      <c r="D14" s="29">
        <v>25000</v>
      </c>
      <c r="E14" s="29">
        <v>27700</v>
      </c>
      <c r="F14" s="29">
        <v>26449</v>
      </c>
      <c r="G14" s="3">
        <f t="shared" si="0"/>
        <v>95.483754512635372</v>
      </c>
    </row>
    <row r="15" spans="1:7" ht="1.1499999999999999" customHeight="1" x14ac:dyDescent="0.2">
      <c r="G15" s="1" t="e">
        <f t="shared" si="0"/>
        <v>#DIV/0!</v>
      </c>
    </row>
    <row r="17" spans="3:12" ht="18.75" x14ac:dyDescent="0.2"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3:12" ht="18.75" x14ac:dyDescent="0.2">
      <c r="C18" s="11"/>
      <c r="D18" s="12"/>
      <c r="E18" s="11"/>
      <c r="F18" s="12"/>
      <c r="G18" s="11"/>
      <c r="H18" s="13"/>
      <c r="I18" s="11"/>
      <c r="J18" s="15"/>
      <c r="K18" s="10"/>
      <c r="L18" s="15"/>
    </row>
    <row r="19" spans="3:12" ht="18.75" x14ac:dyDescent="0.2">
      <c r="C19" s="10"/>
      <c r="D19" s="12"/>
      <c r="E19" s="10"/>
      <c r="F19" s="12"/>
      <c r="G19" s="10"/>
      <c r="H19" s="13"/>
      <c r="I19" s="10"/>
      <c r="J19" s="15"/>
      <c r="K19" s="10"/>
      <c r="L19" s="10"/>
    </row>
    <row r="20" spans="3:12" ht="18.75" x14ac:dyDescent="0.2">
      <c r="C20" s="10"/>
      <c r="D20" s="12"/>
      <c r="E20" s="10"/>
      <c r="F20" s="12"/>
      <c r="G20" s="10"/>
      <c r="H20" s="14"/>
      <c r="I20" s="10"/>
      <c r="J20" s="15"/>
      <c r="K20" s="10"/>
      <c r="L20" s="10"/>
    </row>
    <row r="21" spans="3:12" ht="18.75" x14ac:dyDescent="0.2">
      <c r="C21" s="10"/>
      <c r="D21" s="12"/>
      <c r="E21" s="10"/>
      <c r="F21" s="12"/>
      <c r="G21" s="10"/>
      <c r="H21" s="10"/>
      <c r="I21" s="10"/>
      <c r="J21" s="16"/>
      <c r="K21" s="10"/>
      <c r="L21" s="10"/>
    </row>
    <row r="22" spans="3:12" ht="18.75" x14ac:dyDescent="0.2">
      <c r="C22" s="10"/>
      <c r="D22" s="12"/>
      <c r="E22" s="10"/>
      <c r="F22" s="14"/>
      <c r="G22" s="10"/>
      <c r="H22" s="10"/>
      <c r="I22" s="10"/>
      <c r="J22" s="10"/>
      <c r="K22" s="10"/>
      <c r="L22" s="10"/>
    </row>
    <row r="23" spans="3:12" ht="18.75" x14ac:dyDescent="0.2">
      <c r="C23" s="10"/>
      <c r="D23" s="12"/>
      <c r="E23" s="10"/>
      <c r="F23" s="10"/>
      <c r="G23" s="10"/>
      <c r="H23" s="10"/>
      <c r="I23" s="10"/>
      <c r="J23" s="10"/>
      <c r="K23" s="10"/>
      <c r="L23" s="10"/>
    </row>
    <row r="24" spans="3:12" ht="18.75" x14ac:dyDescent="0.2">
      <c r="C24" s="10"/>
      <c r="D24" s="12"/>
      <c r="E24" s="10"/>
      <c r="F24" s="10"/>
      <c r="G24" s="10"/>
      <c r="H24" s="10"/>
      <c r="I24" s="10"/>
      <c r="J24" s="10"/>
      <c r="K24" s="10"/>
      <c r="L24" s="10"/>
    </row>
    <row r="25" spans="3:12" ht="18.75" x14ac:dyDescent="0.2">
      <c r="C25" s="10"/>
      <c r="D25" s="17"/>
      <c r="E25" s="10"/>
      <c r="F25" s="10"/>
      <c r="G25" s="10"/>
      <c r="H25" s="10"/>
      <c r="I25" s="10"/>
      <c r="J25" s="10"/>
      <c r="K25" s="10"/>
      <c r="L25" s="10"/>
    </row>
    <row r="26" spans="3:12" ht="18.75" x14ac:dyDescent="0.2">
      <c r="D26" s="15"/>
    </row>
    <row r="27" spans="3:12" ht="18.75" x14ac:dyDescent="0.2">
      <c r="D27" s="15"/>
    </row>
    <row r="28" spans="3:12" ht="18.75" x14ac:dyDescent="0.2">
      <c r="D28" s="16"/>
    </row>
    <row r="29" spans="3:12" ht="18.75" x14ac:dyDescent="0.2">
      <c r="D29" s="15"/>
    </row>
    <row r="30" spans="3:12" ht="18.75" x14ac:dyDescent="0.2">
      <c r="D30" s="15"/>
    </row>
    <row r="31" spans="3:12" ht="18.75" x14ac:dyDescent="0.2">
      <c r="D31" s="15"/>
    </row>
    <row r="32" spans="3:12" ht="18.75" x14ac:dyDescent="0.2">
      <c r="D32" s="15"/>
    </row>
  </sheetData>
  <mergeCells count="3">
    <mergeCell ref="A1:G1"/>
    <mergeCell ref="A3:B3"/>
    <mergeCell ref="A2:G2"/>
  </mergeCells>
  <phoneticPr fontId="5" type="noConversion"/>
  <pageMargins left="0.7" right="0.7" top="0.75" bottom="0.75" header="0.3" footer="0.3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8"/>
  <sheetViews>
    <sheetView topLeftCell="A9" zoomScale="152" zoomScaleNormal="152" workbookViewId="0">
      <selection activeCell="F19" sqref="F19"/>
    </sheetView>
  </sheetViews>
  <sheetFormatPr defaultRowHeight="12.75" x14ac:dyDescent="0.2"/>
  <cols>
    <col min="1" max="1" width="8.1640625" customWidth="1"/>
    <col min="2" max="2" width="4.83203125" customWidth="1"/>
    <col min="3" max="3" width="41.1640625" customWidth="1"/>
    <col min="4" max="6" width="21.33203125" customWidth="1"/>
    <col min="7" max="7" width="11.33203125" style="1" customWidth="1"/>
    <col min="14" max="14" width="12.33203125" bestFit="1" customWidth="1"/>
    <col min="16" max="21" width="12.33203125" bestFit="1" customWidth="1"/>
  </cols>
  <sheetData>
    <row r="1" spans="1:22" ht="70.5" customHeight="1" x14ac:dyDescent="0.2">
      <c r="A1" s="50" t="s">
        <v>0</v>
      </c>
      <c r="B1" s="50"/>
      <c r="C1" s="50"/>
      <c r="D1" s="50"/>
      <c r="E1" s="50"/>
      <c r="F1" s="50"/>
      <c r="G1" s="50"/>
    </row>
    <row r="2" spans="1:22" ht="1.1499999999999999" customHeight="1" x14ac:dyDescent="0.2"/>
    <row r="3" spans="1:22" ht="48.75" customHeight="1" x14ac:dyDescent="0.2">
      <c r="A3" s="64" t="s">
        <v>47</v>
      </c>
      <c r="B3" s="65"/>
      <c r="C3" s="65"/>
      <c r="D3" s="65"/>
      <c r="E3" s="65"/>
      <c r="F3" s="65"/>
      <c r="G3" s="65"/>
    </row>
    <row r="4" spans="1:22" ht="48" customHeight="1" x14ac:dyDescent="0.2">
      <c r="A4" s="59" t="s">
        <v>30</v>
      </c>
      <c r="B4" s="60"/>
      <c r="C4" s="36" t="s">
        <v>40</v>
      </c>
      <c r="D4" s="36" t="s">
        <v>48</v>
      </c>
      <c r="E4" s="36" t="s">
        <v>49</v>
      </c>
      <c r="F4" s="36" t="s">
        <v>46</v>
      </c>
      <c r="G4" s="37" t="s">
        <v>11</v>
      </c>
    </row>
    <row r="5" spans="1:22" ht="15" customHeight="1" x14ac:dyDescent="0.2">
      <c r="A5" s="31">
        <v>4</v>
      </c>
      <c r="B5" s="32"/>
      <c r="C5" s="33" t="s">
        <v>4</v>
      </c>
      <c r="D5" s="34">
        <f>D6+D10+D15+D17+D19</f>
        <v>289656.5</v>
      </c>
      <c r="E5" s="34">
        <f t="shared" ref="E5:F5" si="0">E6+E10+E15+E17+E19</f>
        <v>268424.5</v>
      </c>
      <c r="F5" s="34">
        <f t="shared" si="0"/>
        <v>247125.07</v>
      </c>
      <c r="G5" s="35">
        <f>F5/E5*100</f>
        <v>92.065020145329513</v>
      </c>
      <c r="N5" s="4"/>
      <c r="O5" s="4"/>
      <c r="P5" s="4"/>
      <c r="Q5" s="4"/>
      <c r="R5" s="4"/>
      <c r="S5" s="4"/>
      <c r="T5" s="4"/>
      <c r="U5" s="4"/>
      <c r="V5" s="4"/>
    </row>
    <row r="6" spans="1:22" ht="14.65" customHeight="1" x14ac:dyDescent="0.2">
      <c r="A6" s="24">
        <v>41</v>
      </c>
      <c r="B6" s="8"/>
      <c r="C6" s="25" t="s">
        <v>15</v>
      </c>
      <c r="D6" s="26">
        <f>D7+D8+D9</f>
        <v>154827.20000000001</v>
      </c>
      <c r="E6" s="26">
        <f t="shared" ref="E6:F6" si="1">E7+E8+E9</f>
        <v>162173.26999999999</v>
      </c>
      <c r="F6" s="26">
        <f t="shared" si="1"/>
        <v>158282.75</v>
      </c>
      <c r="G6" s="35">
        <f t="shared" ref="G6:G20" si="2">F6/E6*100</f>
        <v>97.601010326794295</v>
      </c>
      <c r="N6" s="4"/>
      <c r="O6" s="4"/>
      <c r="P6" s="4"/>
      <c r="Q6" s="4"/>
      <c r="R6" s="4"/>
      <c r="S6" s="4"/>
      <c r="T6" s="4"/>
      <c r="U6" s="4"/>
      <c r="V6" s="4"/>
    </row>
    <row r="7" spans="1:22" ht="14.65" customHeight="1" x14ac:dyDescent="0.2">
      <c r="A7" s="27">
        <v>411</v>
      </c>
      <c r="B7" s="7"/>
      <c r="C7" s="28" t="s">
        <v>16</v>
      </c>
      <c r="D7" s="29">
        <v>112201.56</v>
      </c>
      <c r="E7" s="29">
        <v>121200</v>
      </c>
      <c r="F7" s="29">
        <v>118734.67</v>
      </c>
      <c r="G7" s="35">
        <f t="shared" si="2"/>
        <v>97.965899339933998</v>
      </c>
      <c r="N7" s="4"/>
      <c r="O7" s="4"/>
      <c r="P7" s="4"/>
      <c r="Q7" s="4"/>
      <c r="R7" s="4"/>
      <c r="S7" s="4"/>
      <c r="T7" s="4"/>
      <c r="U7" s="4"/>
      <c r="V7" s="4"/>
    </row>
    <row r="8" spans="1:22" ht="14.65" customHeight="1" x14ac:dyDescent="0.2">
      <c r="A8" s="27">
        <v>412</v>
      </c>
      <c r="B8" s="7"/>
      <c r="C8" s="28" t="s">
        <v>17</v>
      </c>
      <c r="D8" s="29">
        <v>28219.64</v>
      </c>
      <c r="E8" s="29">
        <v>19973.27</v>
      </c>
      <c r="F8" s="29">
        <v>18920.259999999998</v>
      </c>
      <c r="G8" s="35">
        <f t="shared" si="2"/>
        <v>94.7279038434868</v>
      </c>
      <c r="N8" s="4"/>
      <c r="O8" s="4"/>
      <c r="P8" s="4"/>
      <c r="Q8" s="4"/>
      <c r="R8" s="4"/>
      <c r="S8" s="4"/>
      <c r="T8" s="4"/>
      <c r="U8" s="4"/>
      <c r="V8" s="4"/>
    </row>
    <row r="9" spans="1:22" ht="14.65" customHeight="1" x14ac:dyDescent="0.2">
      <c r="A9" s="27">
        <v>413</v>
      </c>
      <c r="B9" s="7"/>
      <c r="C9" s="28" t="s">
        <v>18</v>
      </c>
      <c r="D9" s="29">
        <v>14406</v>
      </c>
      <c r="E9" s="29">
        <v>21000</v>
      </c>
      <c r="F9" s="29">
        <v>20627.82</v>
      </c>
      <c r="G9" s="35">
        <f t="shared" si="2"/>
        <v>98.227714285714285</v>
      </c>
      <c r="N9" s="4"/>
      <c r="O9" s="4"/>
      <c r="P9" s="4"/>
      <c r="Q9" s="4"/>
      <c r="R9" s="4"/>
      <c r="S9" s="4"/>
      <c r="T9" s="4"/>
      <c r="U9" s="4"/>
      <c r="V9" s="4"/>
    </row>
    <row r="10" spans="1:22" ht="14.65" customHeight="1" x14ac:dyDescent="0.2">
      <c r="A10" s="24">
        <v>42</v>
      </c>
      <c r="B10" s="8"/>
      <c r="C10" s="25" t="s">
        <v>19</v>
      </c>
      <c r="D10" s="26">
        <f>D11+D12+D13+D14</f>
        <v>119677.29999999999</v>
      </c>
      <c r="E10" s="26">
        <f t="shared" ref="E10:F10" si="3">E11+E12+E13+E14</f>
        <v>97282.74</v>
      </c>
      <c r="F10" s="26">
        <f t="shared" si="3"/>
        <v>79001.64</v>
      </c>
      <c r="G10" s="35">
        <f t="shared" si="2"/>
        <v>81.208280112176112</v>
      </c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27">
        <v>421</v>
      </c>
      <c r="B11" s="7"/>
      <c r="C11" s="28" t="s">
        <v>20</v>
      </c>
      <c r="D11" s="29">
        <v>2897.04</v>
      </c>
      <c r="E11" s="29">
        <v>2460.1999999999998</v>
      </c>
      <c r="F11" s="29">
        <v>2371.02</v>
      </c>
      <c r="G11" s="35">
        <f t="shared" si="2"/>
        <v>96.375091455979202</v>
      </c>
      <c r="N11" s="4"/>
      <c r="O11" s="4"/>
      <c r="P11" s="4"/>
      <c r="Q11" s="4"/>
      <c r="R11" s="4"/>
      <c r="S11" s="4"/>
      <c r="T11" s="4"/>
      <c r="U11" s="4"/>
      <c r="V11" s="4"/>
    </row>
    <row r="12" spans="1:22" ht="14.65" customHeight="1" x14ac:dyDescent="0.2">
      <c r="A12" s="27">
        <v>425</v>
      </c>
      <c r="B12" s="7"/>
      <c r="C12" s="28" t="s">
        <v>21</v>
      </c>
      <c r="D12" s="29">
        <v>88164.04</v>
      </c>
      <c r="E12" s="29">
        <v>67007.19</v>
      </c>
      <c r="F12" s="29">
        <v>52091.5</v>
      </c>
      <c r="G12" s="35">
        <f t="shared" si="2"/>
        <v>77.740164898722071</v>
      </c>
    </row>
    <row r="13" spans="1:22" ht="14.25" customHeight="1" x14ac:dyDescent="0.2">
      <c r="A13" s="27">
        <v>426</v>
      </c>
      <c r="B13" s="7"/>
      <c r="C13" s="28" t="s">
        <v>22</v>
      </c>
      <c r="D13" s="29">
        <v>26416.22</v>
      </c>
      <c r="E13" s="29">
        <v>24582.9</v>
      </c>
      <c r="F13" s="29">
        <v>21306.67</v>
      </c>
      <c r="G13" s="35">
        <f t="shared" si="2"/>
        <v>86.672727790455951</v>
      </c>
    </row>
    <row r="14" spans="1:22" ht="14.65" customHeight="1" x14ac:dyDescent="0.2">
      <c r="A14" s="27">
        <v>429</v>
      </c>
      <c r="B14" s="7"/>
      <c r="C14" s="28" t="s">
        <v>23</v>
      </c>
      <c r="D14" s="29">
        <v>2200</v>
      </c>
      <c r="E14" s="29">
        <v>3232.45</v>
      </c>
      <c r="F14" s="29">
        <v>3232.45</v>
      </c>
      <c r="G14" s="35">
        <f t="shared" si="2"/>
        <v>100</v>
      </c>
    </row>
    <row r="15" spans="1:22" ht="14.25" customHeight="1" x14ac:dyDescent="0.2">
      <c r="A15" s="24">
        <v>43</v>
      </c>
      <c r="B15" s="7"/>
      <c r="C15" s="25" t="s">
        <v>24</v>
      </c>
      <c r="D15" s="26">
        <f>D16</f>
        <v>14000</v>
      </c>
      <c r="E15" s="26">
        <f t="shared" ref="E15:F15" si="4">E16</f>
        <v>8192.73</v>
      </c>
      <c r="F15" s="26">
        <f t="shared" si="4"/>
        <v>9153.5499999999993</v>
      </c>
      <c r="G15" s="35">
        <f t="shared" si="2"/>
        <v>111.7277146933928</v>
      </c>
    </row>
    <row r="16" spans="1:22" ht="14.65" customHeight="1" x14ac:dyDescent="0.2">
      <c r="A16" s="27">
        <v>431</v>
      </c>
      <c r="B16" s="7"/>
      <c r="C16" s="28" t="s">
        <v>25</v>
      </c>
      <c r="D16" s="29">
        <v>14000</v>
      </c>
      <c r="E16" s="29">
        <v>8192.73</v>
      </c>
      <c r="F16" s="29">
        <v>9153.5499999999993</v>
      </c>
      <c r="G16" s="35">
        <f t="shared" si="2"/>
        <v>111.7277146933928</v>
      </c>
    </row>
    <row r="17" spans="1:7" ht="14.65" customHeight="1" x14ac:dyDescent="0.2">
      <c r="A17" s="24">
        <v>44</v>
      </c>
      <c r="B17" s="7"/>
      <c r="C17" s="25" t="s">
        <v>26</v>
      </c>
      <c r="D17" s="26">
        <f>D18</f>
        <v>652</v>
      </c>
      <c r="E17" s="26">
        <f t="shared" ref="E17:F17" si="5">E18</f>
        <v>675.76</v>
      </c>
      <c r="F17" s="26">
        <f t="shared" si="5"/>
        <v>687.13</v>
      </c>
      <c r="G17" s="35">
        <f t="shared" si="2"/>
        <v>101.68255001775779</v>
      </c>
    </row>
    <row r="18" spans="1:7" ht="14.25" customHeight="1" x14ac:dyDescent="0.2">
      <c r="A18" s="27">
        <v>443</v>
      </c>
      <c r="B18" s="7"/>
      <c r="C18" s="28" t="s">
        <v>27</v>
      </c>
      <c r="D18" s="29">
        <v>652</v>
      </c>
      <c r="E18" s="29">
        <v>675.76</v>
      </c>
      <c r="F18" s="29">
        <v>687.13</v>
      </c>
      <c r="G18" s="35">
        <f t="shared" si="2"/>
        <v>101.68255001775779</v>
      </c>
    </row>
    <row r="19" spans="1:7" ht="14.65" customHeight="1" x14ac:dyDescent="0.2">
      <c r="A19" s="24">
        <v>46</v>
      </c>
      <c r="B19" s="7"/>
      <c r="C19" s="25" t="s">
        <v>28</v>
      </c>
      <c r="D19" s="26">
        <f>D20</f>
        <v>500</v>
      </c>
      <c r="E19" s="26">
        <f t="shared" ref="E19:F19" si="6">E20</f>
        <v>100</v>
      </c>
      <c r="F19" s="26">
        <f t="shared" si="6"/>
        <v>0</v>
      </c>
      <c r="G19" s="35">
        <f t="shared" si="2"/>
        <v>0</v>
      </c>
    </row>
    <row r="20" spans="1:7" ht="14.65" customHeight="1" x14ac:dyDescent="0.2">
      <c r="A20" s="27">
        <v>462</v>
      </c>
      <c r="B20" s="7"/>
      <c r="C20" s="28" t="s">
        <v>29</v>
      </c>
      <c r="D20" s="29">
        <v>500</v>
      </c>
      <c r="E20" s="29">
        <v>100</v>
      </c>
      <c r="F20" s="29">
        <v>0</v>
      </c>
      <c r="G20" s="35">
        <f t="shared" si="2"/>
        <v>0</v>
      </c>
    </row>
    <row r="21" spans="1:7" ht="48" customHeight="1" x14ac:dyDescent="0.2">
      <c r="C21" s="9"/>
      <c r="D21" s="9"/>
      <c r="E21" s="9"/>
      <c r="F21" s="9"/>
      <c r="G21" s="30"/>
    </row>
    <row r="22" spans="1:7" ht="14.65" customHeight="1" x14ac:dyDescent="0.2">
      <c r="C22" s="9"/>
      <c r="D22" s="9"/>
      <c r="E22" s="9"/>
      <c r="F22" s="9"/>
      <c r="G22" s="30"/>
    </row>
    <row r="23" spans="1:7" x14ac:dyDescent="0.2">
      <c r="C23" s="9"/>
      <c r="D23" s="9"/>
      <c r="E23" s="9"/>
      <c r="F23" s="6"/>
      <c r="G23" s="30"/>
    </row>
    <row r="24" spans="1:7" x14ac:dyDescent="0.2">
      <c r="C24" s="9"/>
      <c r="D24" s="9"/>
      <c r="E24" s="9"/>
      <c r="F24" s="9"/>
      <c r="G24" s="30"/>
    </row>
    <row r="25" spans="1:7" x14ac:dyDescent="0.2">
      <c r="C25" s="9"/>
      <c r="D25" s="9"/>
      <c r="E25" s="9"/>
      <c r="F25" s="9"/>
      <c r="G25" s="30"/>
    </row>
    <row r="26" spans="1:7" x14ac:dyDescent="0.2">
      <c r="C26" s="9"/>
      <c r="D26" s="9"/>
      <c r="E26" s="9"/>
      <c r="F26" s="6"/>
      <c r="G26" s="30"/>
    </row>
    <row r="27" spans="1:7" x14ac:dyDescent="0.2">
      <c r="C27" s="9"/>
      <c r="D27" s="9"/>
      <c r="E27" s="9"/>
      <c r="F27" s="9"/>
      <c r="G27" s="30"/>
    </row>
    <row r="28" spans="1:7" x14ac:dyDescent="0.2">
      <c r="C28" s="9"/>
      <c r="D28" s="9"/>
      <c r="E28" s="9"/>
      <c r="F28" s="9"/>
      <c r="G28" s="30"/>
    </row>
  </sheetData>
  <mergeCells count="3">
    <mergeCell ref="A1:G1"/>
    <mergeCell ref="A4:B4"/>
    <mergeCell ref="A3:G3"/>
  </mergeCells>
  <phoneticPr fontId="5" type="noConversion"/>
  <pageMargins left="0.7" right="0.7" top="0.75" bottom="0.75" header="0.3" footer="0.3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Općina Sirač</cp:lastModifiedBy>
  <cp:lastPrinted>2026-03-12T13:09:04Z</cp:lastPrinted>
  <dcterms:created xsi:type="dcterms:W3CDTF">2022-05-23T11:47:20Z</dcterms:created>
  <dcterms:modified xsi:type="dcterms:W3CDTF">2026-03-26T09:00:42Z</dcterms:modified>
</cp:coreProperties>
</file>